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chner" sheetId="1" state="visible" r:id="rId3"/>
    <sheet name="Matrix" sheetId="2" state="visible" r:id="rId4"/>
    <sheet name="Bundesliga 2025-26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<sst xmlns="http://schemas.openxmlformats.org/spreadsheetml/2006/main" count="94" uniqueCount="88">
  <si>
    <t xml:space="preserve">Ergebniswette Rechner (Poisson Modell)</t>
  </si>
  <si>
    <t xml:space="preserve">wettbonus360.com · kostenlos · gelbe Felder ausfüllen, alles andere rechnet automatisch</t>
  </si>
  <si>
    <t xml:space="preserve">1. Erwartete Tore schätzen (optional)</t>
  </si>
  <si>
    <t xml:space="preserve">Heimteam: erzielte Tore pro Heimspiel</t>
  </si>
  <si>
    <t xml:space="preserve">Heimteam: Gegentore pro Heimspiel</t>
  </si>
  <si>
    <t xml:space="preserve">Gastteam: erzielte Tore pro Auswärtsspiel</t>
  </si>
  <si>
    <t xml:space="preserve">Gastteam: Gegentore pro Auswärtsspiel</t>
  </si>
  <si>
    <t xml:space="preserve">Liga: Heimtore pro Spiel</t>
  </si>
  <si>
    <t xml:space="preserve">Ligaschnitt Bundesliga 2025/26 (306 Spiele)</t>
  </si>
  <si>
    <t xml:space="preserve">Liga: Auswärtstore pro Spiel</t>
  </si>
  <si>
    <t xml:space="preserve">Geschätzte Tore Heimteam</t>
  </si>
  <si>
    <t xml:space="preserve">Formel: Angriff Heim × Abwehr Gast ÷ Ligaschnitt</t>
  </si>
  <si>
    <t xml:space="preserve">Geschätzte Tore Gastteam</t>
  </si>
  <si>
    <t xml:space="preserve">2. Erwartete Tore für die Berechnung</t>
  </si>
  <si>
    <t xml:space="preserve">Eigener Wert Heim (leer lassen = Schätzung oben)</t>
  </si>
  <si>
    <t xml:space="preserve">Eigener Wert Gast (leer lassen = Schätzung oben)</t>
  </si>
  <si>
    <t xml:space="preserve">Verwendet: Tore Heim</t>
  </si>
  <si>
    <t xml:space="preserve">Verwendet: Tore Gast</t>
  </si>
  <si>
    <t xml:space="preserve">3. Wahrscheinlichkeit je Ergebnis (Zeile = Heimtore, Spalte = Gasttore)</t>
  </si>
  <si>
    <t xml:space="preserve">Heim \ Gast</t>
  </si>
  <si>
    <t xml:space="preserve">Alle anderen Ergebnisse (ein Team 6+ Tore)</t>
  </si>
  <si>
    <t xml:space="preserve">4. Faire Quote je Ergebnis (ohne Marge)</t>
  </si>
  <si>
    <t xml:space="preserve">Heimsieg laut Modell</t>
  </si>
  <si>
    <t xml:space="preserve">Unentschieden laut Modell</t>
  </si>
  <si>
    <t xml:space="preserve">Auswärtssieg laut Modell</t>
  </si>
  <si>
    <t xml:space="preserve">5. Deinen Tipp prüfen</t>
  </si>
  <si>
    <t xml:space="preserve">Getipptes Ergebnis: Tore Heim</t>
  </si>
  <si>
    <t xml:space="preserve">Getipptes Ergebnis: Tore Gast</t>
  </si>
  <si>
    <t xml:space="preserve">Angebotene Quote beim Wettanbieter</t>
  </si>
  <si>
    <t xml:space="preserve">Einsatz in €</t>
  </si>
  <si>
    <t xml:space="preserve">Wahrscheinlichkeit laut Modell</t>
  </si>
  <si>
    <t xml:space="preserve">Faire Quote laut Modell</t>
  </si>
  <si>
    <t xml:space="preserve">Wahrscheinlichkeit laut Anbieterquote</t>
  </si>
  <si>
    <t xml:space="preserve">Value (Quote × Wahrscheinlichkeit − 1)</t>
  </si>
  <si>
    <t xml:space="preserve">Erwarteter Gewinn pro Wette in €</t>
  </si>
  <si>
    <t xml:space="preserve">Einschätzung</t>
  </si>
  <si>
    <t xml:space="preserve">6. Mehrere Ergebnisse abdecken (Einsatz aufteilen)</t>
  </si>
  <si>
    <t xml:space="preserve">Gesamteinsatz in €</t>
  </si>
  <si>
    <t xml:space="preserve">Ergebnis</t>
  </si>
  <si>
    <t xml:space="preserve">Quote</t>
  </si>
  <si>
    <t xml:space="preserve">Anteil</t>
  </si>
  <si>
    <t xml:space="preserve">Einsatz</t>
  </si>
  <si>
    <t xml:space="preserve">Auszahlung</t>
  </si>
  <si>
    <t xml:space="preserve">Hilfswert</t>
  </si>
  <si>
    <t xml:space="preserve">2:1</t>
  </si>
  <si>
    <t xml:space="preserve">1:1</t>
  </si>
  <si>
    <t xml:space="preserve">1:0</t>
  </si>
  <si>
    <t xml:space="preserve">2:0</t>
  </si>
  <si>
    <t xml:space="preserve">Gemeinsame Quote aller Ergebnisse</t>
  </si>
  <si>
    <t xml:space="preserve">Hinweis: Leere Quotenfelder werden ignoriert. Wettsteuer ist nicht eingerechnet.</t>
  </si>
  <si>
    <t xml:space="preserve">Legende: Gelbe Felder sind Eingaben (Beispielwerte enthalten). Das Modell nimmt an, dass die Tore beider Teams unabhängig fallen (Poisson Verteilung).</t>
  </si>
  <si>
    <t xml:space="preserve">Es unterschätzt Unentschieden leicht und ersetzt keine eigene Analyse. Ergebnisse sind Schätzungen, keine Gewinngarantie. Spiel verantwortungsvoll, Hilfe: 0800 1 37 27 00 (BIÖG).</t>
  </si>
  <si>
    <t xml:space="preserve">Hilfsmatrix 0 bis 10 Tore für Heimsieg, Unentschieden, Auswärtssieg</t>
  </si>
  <si>
    <t xml:space="preserve">Häufigkeit der Endergebnisse nach 90 Minuten, Bundesliga 2025/26 (alle 306 Spiele)</t>
  </si>
  <si>
    <t xml:space="preserve">Quelle: Spieldaten von OpenLigaDB, ausgezählt von wettbonus360.com</t>
  </si>
  <si>
    <t xml:space="preserve">Ergebnis (Heim:Gast)</t>
  </si>
  <si>
    <t xml:space="preserve">Spiele</t>
  </si>
  <si>
    <t xml:space="preserve">1:2</t>
  </si>
  <si>
    <t xml:space="preserve">3:1</t>
  </si>
  <si>
    <t xml:space="preserve">2:2</t>
  </si>
  <si>
    <t xml:space="preserve">0:1</t>
  </si>
  <si>
    <t xml:space="preserve">1:3</t>
  </si>
  <si>
    <t xml:space="preserve">0:0</t>
  </si>
  <si>
    <t xml:space="preserve">3:3</t>
  </si>
  <si>
    <t xml:space="preserve">4:0</t>
  </si>
  <si>
    <t xml:space="preserve">0:3</t>
  </si>
  <si>
    <t xml:space="preserve">3:2</t>
  </si>
  <si>
    <t xml:space="preserve">0:2</t>
  </si>
  <si>
    <t xml:space="preserve">4:1</t>
  </si>
  <si>
    <t xml:space="preserve">3:0</t>
  </si>
  <si>
    <t xml:space="preserve">2:3</t>
  </si>
  <si>
    <t xml:space="preserve">3:4</t>
  </si>
  <si>
    <t xml:space="preserve">0:4</t>
  </si>
  <si>
    <t xml:space="preserve">1:4</t>
  </si>
  <si>
    <t xml:space="preserve">5:1</t>
  </si>
  <si>
    <t xml:space="preserve">6:0</t>
  </si>
  <si>
    <t xml:space="preserve">0:5</t>
  </si>
  <si>
    <t xml:space="preserve">2:4</t>
  </si>
  <si>
    <t xml:space="preserve">5:0</t>
  </si>
  <si>
    <t xml:space="preserve">0:6</t>
  </si>
  <si>
    <t xml:space="preserve">1:5</t>
  </si>
  <si>
    <t xml:space="preserve">2:5</t>
  </si>
  <si>
    <t xml:space="preserve">4:2</t>
  </si>
  <si>
    <t xml:space="preserve">4:6</t>
  </si>
  <si>
    <t xml:space="preserve">6:2</t>
  </si>
  <si>
    <t xml:space="preserve">6:3</t>
  </si>
  <si>
    <t xml:space="preserve">8:1</t>
  </si>
  <si>
    <t xml:space="preserve">Summe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</si>
</sst>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0.00"/>
    <numFmt numFmtId="166" formatCode="0.0%"/>
    <numFmt numFmtId="167" formatCode="0"/>
    <numFmt numFmtId="168" formatCode="#,##0.00&quot; €&quot;"/>
    <numFmt numFmtId="169" formatCode="#,##0.00&quot; €&quot;;\-#,##0.00&quot; €&quot;"/>
    <numFmt numFmtId="170" formatCode="@"/>
    <numFmt numFmtId="171" formatCode="0.0000"/>
    <numFmt numFmtId="172" formatCode="0.00%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i val="true"/>
      <sz val="9"/>
      <color rgb="FF595959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  <font>
      <i val="true"/>
      <sz val="8"/>
      <color rgb="FF595959"/>
      <name val="Arial"/>
      <family val="0"/>
      <charset val="1"/>
    </font>
    <font>
      <b val="true"/>
      <sz val="10"/>
      <name val="Arial"/>
      <family val="0"/>
      <charset val="1"/>
    </font>
    <font>
      <sz val="8"/>
      <color rgb="FF808080"/>
      <name val="Arial"/>
      <family val="0"/>
      <charset val="1"/>
    </font>
    <font>
      <sz val="9"/>
      <name val="Arial"/>
      <family val="0"/>
      <charset val="1"/>
    </font>
    <font>
      <b val="true"/>
      <sz val="11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FFF2CC"/>
        <bgColor rgb="FFFFFFFF"/>
      </patternFill>
    </fill>
    <fill>
      <patternFill patternType="solid">
        <fgColor rgb="FFE7EEF7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0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4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0" fillId="4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0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E7EE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6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9" min="2" style="0" width="11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4"/>
      <c r="C4" s="4"/>
      <c r="D4" s="4"/>
      <c r="E4" s="4"/>
      <c r="F4" s="4"/>
      <c r="G4" s="4"/>
    </row>
    <row r="5" customFormat="false" ht="15" hidden="false" customHeight="false" outlineLevel="0" collapsed="false">
      <c r="A5" s="5" t="s">
        <v>3</v>
      </c>
      <c r="B5" s="6" t="n">
        <v>2</v>
      </c>
    </row>
    <row r="6" customFormat="false" ht="15" hidden="false" customHeight="false" outlineLevel="0" collapsed="false">
      <c r="A6" s="5" t="s">
        <v>4</v>
      </c>
      <c r="B6" s="6" t="n">
        <v>1.2</v>
      </c>
    </row>
    <row r="7" customFormat="false" ht="15" hidden="false" customHeight="false" outlineLevel="0" collapsed="false">
      <c r="A7" s="5" t="s">
        <v>5</v>
      </c>
      <c r="B7" s="6" t="n">
        <v>1.4</v>
      </c>
    </row>
    <row r="8" customFormat="false" ht="15" hidden="false" customHeight="false" outlineLevel="0" collapsed="false">
      <c r="A8" s="5" t="s">
        <v>6</v>
      </c>
      <c r="B8" s="6" t="n">
        <v>1.8</v>
      </c>
    </row>
    <row r="9" customFormat="false" ht="15" hidden="false" customHeight="false" outlineLevel="0" collapsed="false">
      <c r="A9" s="5" t="s">
        <v>7</v>
      </c>
      <c r="B9" s="6" t="n">
        <v>1.78</v>
      </c>
      <c r="C9" s="7" t="s">
        <v>8</v>
      </c>
    </row>
    <row r="10" customFormat="false" ht="15" hidden="false" customHeight="false" outlineLevel="0" collapsed="false">
      <c r="A10" s="5" t="s">
        <v>9</v>
      </c>
      <c r="B10" s="6" t="n">
        <v>1.46</v>
      </c>
    </row>
    <row r="11" customFormat="false" ht="15" hidden="false" customHeight="false" outlineLevel="0" collapsed="false">
      <c r="A11" s="8" t="s">
        <v>10</v>
      </c>
      <c r="B11" s="9" t="n">
        <f aca="false">IFERROR(B5*B8/B9,0)</f>
        <v>2.02247191011236</v>
      </c>
      <c r="C11" s="7" t="s">
        <v>11</v>
      </c>
    </row>
    <row r="12" customFormat="false" ht="15" hidden="false" customHeight="false" outlineLevel="0" collapsed="false">
      <c r="A12" s="8" t="s">
        <v>12</v>
      </c>
      <c r="B12" s="9" t="n">
        <f aca="false">IFERROR(B7*B6/B10,0)</f>
        <v>1.15068493150685</v>
      </c>
    </row>
    <row r="14" customFormat="false" ht="15" hidden="false" customHeight="false" outlineLevel="0" collapsed="false">
      <c r="A14" s="3" t="s">
        <v>13</v>
      </c>
      <c r="B14" s="4"/>
      <c r="C14" s="4"/>
      <c r="D14" s="4"/>
      <c r="E14" s="4"/>
      <c r="F14" s="4"/>
      <c r="G14" s="4"/>
    </row>
    <row r="15" customFormat="false" ht="15" hidden="false" customHeight="false" outlineLevel="0" collapsed="false">
      <c r="A15" s="5" t="s">
        <v>14</v>
      </c>
      <c r="B15" s="6"/>
    </row>
    <row r="16" customFormat="false" ht="15" hidden="false" customHeight="false" outlineLevel="0" collapsed="false">
      <c r="A16" s="5" t="s">
        <v>15</v>
      </c>
      <c r="B16" s="6"/>
    </row>
    <row r="17" customFormat="false" ht="15" hidden="false" customHeight="false" outlineLevel="0" collapsed="false">
      <c r="A17" s="8" t="s">
        <v>16</v>
      </c>
      <c r="B17" s="10" t="n">
        <f aca="false">IF(ISNUMBER(B15),B15,B11)</f>
        <v>2.02247191011236</v>
      </c>
    </row>
    <row r="18" customFormat="false" ht="15" hidden="false" customHeight="false" outlineLevel="0" collapsed="false">
      <c r="A18" s="8" t="s">
        <v>17</v>
      </c>
      <c r="B18" s="10" t="n">
        <f aca="false">IF(ISNUMBER(B16),B16,B12)</f>
        <v>1.15068493150685</v>
      </c>
    </row>
    <row r="20" customFormat="false" ht="15" hidden="false" customHeight="false" outlineLevel="0" collapsed="false">
      <c r="A20" s="3" t="s">
        <v>18</v>
      </c>
      <c r="B20" s="4"/>
      <c r="C20" s="4"/>
      <c r="D20" s="4"/>
      <c r="E20" s="4"/>
      <c r="F20" s="4"/>
      <c r="G20" s="4"/>
    </row>
    <row r="21" customFormat="false" ht="15" hidden="false" customHeight="false" outlineLevel="0" collapsed="false">
      <c r="A21" s="8" t="s">
        <v>19</v>
      </c>
      <c r="B21" s="11" t="n">
        <v>0</v>
      </c>
      <c r="C21" s="11" t="n">
        <v>1</v>
      </c>
      <c r="D21" s="11" t="n">
        <v>2</v>
      </c>
      <c r="E21" s="11" t="n">
        <v>3</v>
      </c>
      <c r="F21" s="11" t="n">
        <v>4</v>
      </c>
      <c r="G21" s="11" t="n">
        <v>5</v>
      </c>
    </row>
    <row r="22" customFormat="false" ht="15" hidden="false" customHeight="false" outlineLevel="0" collapsed="false">
      <c r="A22" s="12" t="n">
        <v>0</v>
      </c>
      <c r="B22" s="13" t="n">
        <f aca="false">POISSON($A22,$B$17,0)*POISSON(B$21,$B$18,0)</f>
        <v>0.0418712082739194</v>
      </c>
      <c r="C22" s="13" t="n">
        <f aca="false">POISSON($A22,$B$17,0)*POISSON(C$21,$B$18,0)</f>
        <v>0.0481805684247839</v>
      </c>
      <c r="D22" s="13" t="n">
        <f aca="false">POISSON($A22,$B$17,0)*POISSON(D$21,$B$18,0)</f>
        <v>0.0277203270389168</v>
      </c>
      <c r="E22" s="13" t="n">
        <f aca="false">POISSON($A22,$B$17,0)*POISSON(E$21,$B$18,0)</f>
        <v>0.0106324542067078</v>
      </c>
      <c r="F22" s="13" t="n">
        <f aca="false">POISSON($A22,$B$17,0)*POISSON(F$21,$B$18,0)</f>
        <v>0.00305865121014882</v>
      </c>
      <c r="G22" s="13" t="n">
        <f aca="false">POISSON($A22,$B$17,0)*POISSON(G$21,$B$18,0)</f>
        <v>0.000703908771650687</v>
      </c>
    </row>
    <row r="23" customFormat="false" ht="15" hidden="false" customHeight="false" outlineLevel="0" collapsed="false">
      <c r="A23" s="12" t="n">
        <v>1</v>
      </c>
      <c r="B23" s="13" t="n">
        <f aca="false">POISSON($A23,$B$17,0)*POISSON(B$21,$B$18,0)</f>
        <v>0.0846833425764661</v>
      </c>
      <c r="C23" s="13" t="n">
        <f aca="false">POISSON($A23,$B$17,0)*POISSON(C$21,$B$18,0)</f>
        <v>0.097443846252372</v>
      </c>
      <c r="D23" s="13" t="n">
        <f aca="false">POISSON($A23,$B$17,0)*POISSON(D$21,$B$18,0)</f>
        <v>0.0560635827753373</v>
      </c>
      <c r="E23" s="13" t="n">
        <f aca="false">POISSON($A23,$B$17,0)*POISSON(E$21,$B$18,0)</f>
        <v>0.0215038399686225</v>
      </c>
      <c r="F23" s="13" t="n">
        <f aca="false">POISSON($A23,$B$17,0)*POISSON(F$21,$B$18,0)</f>
        <v>0.00618603615535716</v>
      </c>
      <c r="G23" s="13" t="n">
        <f aca="false">POISSON($A23,$B$17,0)*POISSON(G$21,$B$18,0)</f>
        <v>0.00142363571794521</v>
      </c>
    </row>
    <row r="24" customFormat="false" ht="15" hidden="false" customHeight="false" outlineLevel="0" collapsed="false">
      <c r="A24" s="12" t="n">
        <v>2</v>
      </c>
      <c r="B24" s="13" t="n">
        <f aca="false">POISSON($A24,$B$17,0)*POISSON(B$21,$B$18,0)</f>
        <v>0.0856348408076624</v>
      </c>
      <c r="C24" s="13" t="n">
        <f aca="false">POISSON($A24,$B$17,0)*POISSON(C$21,$B$18,0)</f>
        <v>0.0985387209293649</v>
      </c>
      <c r="D24" s="13" t="n">
        <f aca="false">POISSON($A24,$B$17,0)*POISSON(D$21,$B$18,0)</f>
        <v>0.0566935106716894</v>
      </c>
      <c r="E24" s="13" t="n">
        <f aca="false">POISSON($A24,$B$17,0)*POISSON(E$21,$B$18,0)</f>
        <v>0.0217454561480453</v>
      </c>
      <c r="F24" s="13" t="n">
        <f aca="false">POISSON($A24,$B$17,0)*POISSON(F$21,$B$18,0)</f>
        <v>0.00625554217957466</v>
      </c>
      <c r="G24" s="13" t="n">
        <f aca="false">POISSON($A24,$B$17,0)*POISSON(G$21,$B$18,0)</f>
        <v>0.00143963162488842</v>
      </c>
    </row>
    <row r="25" customFormat="false" ht="15" hidden="false" customHeight="false" outlineLevel="0" collapsed="false">
      <c r="A25" s="12" t="n">
        <v>3</v>
      </c>
      <c r="B25" s="13" t="n">
        <f aca="false">POISSON($A25,$B$17,0)*POISSON(B$21,$B$18,0)</f>
        <v>0.0577313533534802</v>
      </c>
      <c r="C25" s="13" t="n">
        <f aca="false">POISSON($A25,$B$17,0)*POISSON(C$21,$B$18,0)</f>
        <v>0.0664305983793471</v>
      </c>
      <c r="D25" s="13" t="n">
        <f aca="false">POISSON($A25,$B$17,0)*POISSON(D$21,$B$18,0)</f>
        <v>0.038220344273049</v>
      </c>
      <c r="E25" s="13" t="n">
        <f aca="false">POISSON($A25,$B$17,0)*POISSON(E$21,$B$18,0)</f>
        <v>0.0146598580773339</v>
      </c>
      <c r="F25" s="13" t="n">
        <f aca="false">POISSON($A25,$B$17,0)*POISSON(F$21,$B$18,0)</f>
        <v>0.00421721944690427</v>
      </c>
      <c r="G25" s="13" t="n">
        <f aca="false">POISSON($A25,$B$17,0)*POISSON(G$21,$B$18,0)</f>
        <v>0.000970538174082077</v>
      </c>
    </row>
    <row r="26" customFormat="false" ht="15" hidden="false" customHeight="false" outlineLevel="0" collapsed="false">
      <c r="A26" s="12" t="n">
        <v>4</v>
      </c>
      <c r="B26" s="13" t="n">
        <f aca="false">POISSON($A26,$B$17,0)*POISSON(B$21,$B$18,0)</f>
        <v>0.0291900101225462</v>
      </c>
      <c r="C26" s="13" t="n">
        <f aca="false">POISSON($A26,$B$17,0)*POISSON(C$21,$B$18,0)</f>
        <v>0.0335885047985463</v>
      </c>
      <c r="D26" s="13" t="n">
        <f aca="false">POISSON($A26,$B$17,0)*POISSON(D$21,$B$18,0)</f>
        <v>0.0193248931717664</v>
      </c>
      <c r="E26" s="13" t="n">
        <f aca="false">POISSON($A26,$B$17,0)*POISSON(E$21,$B$18,0)</f>
        <v>0.00741228779191039</v>
      </c>
      <c r="F26" s="13" t="n">
        <f aca="false">POISSON($A26,$B$17,0)*POISSON(F$21,$B$18,0)</f>
        <v>0.00213230196753586</v>
      </c>
      <c r="G26" s="13" t="n">
        <f aca="false">POISSON($A26,$B$17,0)*POISSON(G$21,$B$18,0)</f>
        <v>0.000490721548693185</v>
      </c>
    </row>
    <row r="27" customFormat="false" ht="15" hidden="false" customHeight="false" outlineLevel="0" collapsed="false">
      <c r="A27" s="12" t="n">
        <v>5</v>
      </c>
      <c r="B27" s="13" t="n">
        <f aca="false">POISSON($A27,$B$17,0)*POISSON(B$21,$B$18,0)</f>
        <v>0.011807195105749</v>
      </c>
      <c r="C27" s="13" t="n">
        <f aca="false">POISSON($A27,$B$17,0)*POISSON(C$21,$B$18,0)</f>
        <v>0.0135863614915468</v>
      </c>
      <c r="D27" s="13" t="n">
        <f aca="false">POISSON($A27,$B$17,0)*POISSON(D$21,$B$18,0)</f>
        <v>0.00781681072116392</v>
      </c>
      <c r="E27" s="13" t="n">
        <f aca="false">POISSON($A27,$B$17,0)*POISSON(E$21,$B$18,0)</f>
        <v>0.0029982287697615</v>
      </c>
      <c r="F27" s="13" t="n">
        <f aca="false">POISSON($A27,$B$17,0)*POISSON(F$21,$B$18,0)</f>
        <v>0.00086250416664372</v>
      </c>
      <c r="G27" s="13" t="n">
        <f aca="false">POISSON($A27,$B$17,0)*POISSON(G$21,$B$18,0)</f>
        <v>0.00019849410958376</v>
      </c>
    </row>
    <row r="28" customFormat="false" ht="15" hidden="false" customHeight="false" outlineLevel="0" collapsed="false">
      <c r="A28" s="5" t="s">
        <v>20</v>
      </c>
      <c r="B28" s="14" t="n">
        <f aca="false">1-SUM(B22:G27)</f>
        <v>0.0185826707969038</v>
      </c>
    </row>
    <row r="30" customFormat="false" ht="15" hidden="false" customHeight="false" outlineLevel="0" collapsed="false">
      <c r="A30" s="3" t="s">
        <v>21</v>
      </c>
      <c r="B30" s="4"/>
      <c r="C30" s="4"/>
      <c r="D30" s="4"/>
      <c r="E30" s="4"/>
      <c r="F30" s="4"/>
      <c r="G30" s="4"/>
    </row>
    <row r="31" customFormat="false" ht="15" hidden="false" customHeight="false" outlineLevel="0" collapsed="false">
      <c r="A31" s="8" t="s">
        <v>19</v>
      </c>
      <c r="B31" s="11" t="n">
        <v>0</v>
      </c>
      <c r="C31" s="11" t="n">
        <v>1</v>
      </c>
      <c r="D31" s="11" t="n">
        <v>2</v>
      </c>
      <c r="E31" s="11" t="n">
        <v>3</v>
      </c>
      <c r="F31" s="11" t="n">
        <v>4</v>
      </c>
      <c r="G31" s="11" t="n">
        <v>5</v>
      </c>
    </row>
    <row r="32" customFormat="false" ht="15" hidden="false" customHeight="false" outlineLevel="0" collapsed="false">
      <c r="A32" s="12" t="n">
        <v>0</v>
      </c>
      <c r="B32" s="15" t="n">
        <f aca="false">IFERROR(1/B22,"-")</f>
        <v>23.8827595673392</v>
      </c>
      <c r="C32" s="15" t="n">
        <f aca="false">IFERROR(1/C22,"-")</f>
        <v>20.7552553382829</v>
      </c>
      <c r="D32" s="15" t="n">
        <f aca="false">IFERROR(1/D22,"-")</f>
        <v>36.0746104689203</v>
      </c>
      <c r="E32" s="15" t="n">
        <f aca="false">IFERROR(1/E22,"-")</f>
        <v>94.0516630082564</v>
      </c>
      <c r="F32" s="15" t="n">
        <f aca="false">IFERROR(1/F22,"-")</f>
        <v>326.941495219177</v>
      </c>
      <c r="G32" s="15" t="n">
        <f aca="false">IFERROR(1/G22,"-")</f>
        <v>1420.63863994047</v>
      </c>
    </row>
    <row r="33" customFormat="false" ht="15" hidden="false" customHeight="false" outlineLevel="0" collapsed="false">
      <c r="A33" s="12" t="n">
        <v>1</v>
      </c>
      <c r="B33" s="15" t="n">
        <f aca="false">IFERROR(1/B23,"-")</f>
        <v>11.8086977860733</v>
      </c>
      <c r="C33" s="15" t="n">
        <f aca="false">IFERROR(1/C23,"-")</f>
        <v>10.2623206950399</v>
      </c>
      <c r="D33" s="15" t="n">
        <f aca="false">IFERROR(1/D23,"-")</f>
        <v>17.836890731855</v>
      </c>
      <c r="E33" s="15" t="n">
        <f aca="false">IFERROR(1/E23,"-")</f>
        <v>46.5033222651934</v>
      </c>
      <c r="F33" s="15" t="n">
        <f aca="false">IFERROR(1/F23,"-")</f>
        <v>161.654405969482</v>
      </c>
      <c r="G33" s="15" t="n">
        <f aca="false">IFERROR(1/G23,"-")</f>
        <v>702.426883081677</v>
      </c>
    </row>
    <row r="34" customFormat="false" ht="15" hidden="false" customHeight="false" outlineLevel="0" collapsed="false">
      <c r="A34" s="12" t="n">
        <v>2</v>
      </c>
      <c r="B34" s="15" t="n">
        <f aca="false">IFERROR(1/B24,"-")</f>
        <v>11.6774900328947</v>
      </c>
      <c r="C34" s="15" t="n">
        <f aca="false">IFERROR(1/C24,"-")</f>
        <v>10.1482949095394</v>
      </c>
      <c r="D34" s="15" t="n">
        <f aca="false">IFERROR(1/D24,"-")</f>
        <v>17.6387030570566</v>
      </c>
      <c r="E34" s="15" t="n">
        <f aca="false">IFERROR(1/E24,"-")</f>
        <v>45.9866186844691</v>
      </c>
      <c r="F34" s="15" t="n">
        <f aca="false">IFERROR(1/F24,"-")</f>
        <v>159.858245903154</v>
      </c>
      <c r="G34" s="15" t="n">
        <f aca="false">IFERROR(1/G24,"-")</f>
        <v>694.622139936325</v>
      </c>
    </row>
    <row r="35" customFormat="false" ht="15" hidden="false" customHeight="false" outlineLevel="0" collapsed="false">
      <c r="A35" s="12" t="n">
        <v>3</v>
      </c>
      <c r="B35" s="15" t="n">
        <f aca="false">IFERROR(1/B25,"-")</f>
        <v>17.3216102154604</v>
      </c>
      <c r="C35" s="15" t="n">
        <f aca="false">IFERROR(1/C25,"-")</f>
        <v>15.0533041158168</v>
      </c>
      <c r="D35" s="15" t="n">
        <f aca="false">IFERROR(1/D25,"-")</f>
        <v>26.1640762013007</v>
      </c>
      <c r="E35" s="15" t="n">
        <f aca="false">IFERROR(1/E25,"-")</f>
        <v>68.2134843819624</v>
      </c>
      <c r="F35" s="15" t="n">
        <f aca="false">IFERROR(1/F25,"-")</f>
        <v>237.123064756346</v>
      </c>
      <c r="G35" s="15" t="n">
        <f aca="false">IFERROR(1/G25,"-")</f>
        <v>1030.35617423888</v>
      </c>
    </row>
    <row r="36" customFormat="false" ht="15" hidden="false" customHeight="false" outlineLevel="0" collapsed="false">
      <c r="A36" s="12" t="n">
        <v>4</v>
      </c>
      <c r="B36" s="15" t="n">
        <f aca="false">IFERROR(1/B26,"-")</f>
        <v>34.2582957594662</v>
      </c>
      <c r="C36" s="15" t="n">
        <f aca="false">IFERROR(1/C26,"-")</f>
        <v>29.7720903623933</v>
      </c>
      <c r="D36" s="15" t="n">
        <f aca="false">IFERROR(1/D26,"-")</f>
        <v>51.7467284870169</v>
      </c>
      <c r="E36" s="15" t="n">
        <f aca="false">IFERROR(1/E26,"-")</f>
        <v>134.911113555437</v>
      </c>
      <c r="F36" s="15" t="n">
        <f aca="false">IFERROR(1/F26,"-")</f>
        <v>468.976728073661</v>
      </c>
      <c r="G36" s="15" t="n">
        <f aca="false">IFERROR(1/G26,"-")</f>
        <v>2037.81554460579</v>
      </c>
    </row>
    <row r="37" customFormat="false" ht="15" hidden="false" customHeight="false" outlineLevel="0" collapsed="false">
      <c r="A37" s="12" t="n">
        <v>5</v>
      </c>
      <c r="B37" s="15" t="n">
        <f aca="false">IFERROR(1/B27,"-")</f>
        <v>84.6941200720137</v>
      </c>
      <c r="C37" s="15" t="n">
        <f aca="false">IFERROR(1/C27,"-")</f>
        <v>73.6032233959167</v>
      </c>
      <c r="D37" s="15" t="n">
        <f aca="false">IFERROR(1/D27,"-")</f>
        <v>127.929412092903</v>
      </c>
      <c r="E37" s="15" t="n">
        <f aca="false">IFERROR(1/E27,"-")</f>
        <v>333.530252956497</v>
      </c>
      <c r="F37" s="15" t="n">
        <f aca="false">IFERROR(1/F27,"-")</f>
        <v>1159.41468884877</v>
      </c>
      <c r="G37" s="15" t="n">
        <f aca="false">IFERROR(1/G27,"-")</f>
        <v>5037.93287416432</v>
      </c>
    </row>
    <row r="39" customFormat="false" ht="15" hidden="false" customHeight="false" outlineLevel="0" collapsed="false">
      <c r="A39" s="5" t="s">
        <v>22</v>
      </c>
      <c r="B39" s="14" t="n">
        <f aca="false">SUMPRODUCT((Matrix!B3:L13)*(Matrix!A3:A13&gt;Matrix!B2:L2))</f>
        <v>0.57518910927134</v>
      </c>
    </row>
    <row r="40" customFormat="false" ht="15" hidden="false" customHeight="false" outlineLevel="0" collapsed="false">
      <c r="A40" s="5" t="s">
        <v>23</v>
      </c>
      <c r="B40" s="14" t="n">
        <f aca="false">SUMPRODUCT((Matrix!B3:L13)*(Matrix!A3:A13=Matrix!B2:L2))</f>
        <v>0.213012683294633</v>
      </c>
    </row>
    <row r="41" customFormat="false" ht="15" hidden="false" customHeight="false" outlineLevel="0" collapsed="false">
      <c r="A41" s="5" t="s">
        <v>24</v>
      </c>
      <c r="B41" s="14" t="n">
        <f aca="false">SUMPRODUCT((Matrix!B3:L13)*(Matrix!A3:A13&lt;Matrix!B2:L2))</f>
        <v>0.211788960425843</v>
      </c>
    </row>
    <row r="43" customFormat="false" ht="15" hidden="false" customHeight="false" outlineLevel="0" collapsed="false">
      <c r="A43" s="3" t="s">
        <v>25</v>
      </c>
      <c r="B43" s="4"/>
      <c r="C43" s="4"/>
      <c r="D43" s="4"/>
      <c r="E43" s="4"/>
      <c r="F43" s="4"/>
      <c r="G43" s="4"/>
    </row>
    <row r="44" customFormat="false" ht="15" hidden="false" customHeight="false" outlineLevel="0" collapsed="false">
      <c r="A44" s="5" t="s">
        <v>26</v>
      </c>
      <c r="B44" s="16" t="n">
        <v>2</v>
      </c>
    </row>
    <row r="45" customFormat="false" ht="15" hidden="false" customHeight="false" outlineLevel="0" collapsed="false">
      <c r="A45" s="5" t="s">
        <v>27</v>
      </c>
      <c r="B45" s="16" t="n">
        <v>1</v>
      </c>
    </row>
    <row r="46" customFormat="false" ht="15" hidden="false" customHeight="false" outlineLevel="0" collapsed="false">
      <c r="A46" s="5" t="s">
        <v>28</v>
      </c>
      <c r="B46" s="6" t="n">
        <v>9</v>
      </c>
    </row>
    <row r="47" customFormat="false" ht="15" hidden="false" customHeight="false" outlineLevel="0" collapsed="false">
      <c r="A47" s="5" t="s">
        <v>29</v>
      </c>
      <c r="B47" s="17" t="n">
        <v>5</v>
      </c>
    </row>
    <row r="48" customFormat="false" ht="15" hidden="false" customHeight="false" outlineLevel="0" collapsed="false">
      <c r="A48" s="8" t="s">
        <v>30</v>
      </c>
      <c r="B48" s="18" t="n">
        <f aca="false">POISSON(B44,B17,0)*POISSON(B45,B18,0)</f>
        <v>0.0985387209293649</v>
      </c>
    </row>
    <row r="49" customFormat="false" ht="15" hidden="false" customHeight="false" outlineLevel="0" collapsed="false">
      <c r="A49" s="8" t="s">
        <v>31</v>
      </c>
      <c r="B49" s="10" t="n">
        <f aca="false">IFERROR(1/B48,0)</f>
        <v>10.1482949095394</v>
      </c>
    </row>
    <row r="50" customFormat="false" ht="15" hidden="false" customHeight="false" outlineLevel="0" collapsed="false">
      <c r="A50" s="5" t="s">
        <v>32</v>
      </c>
      <c r="B50" s="14" t="n">
        <f aca="false">IFERROR(1/B46,0)</f>
        <v>0.111111111111111</v>
      </c>
    </row>
    <row r="51" customFormat="false" ht="15" hidden="false" customHeight="false" outlineLevel="0" collapsed="false">
      <c r="A51" s="8" t="s">
        <v>33</v>
      </c>
      <c r="B51" s="18" t="n">
        <f aca="false">B46*B48-1</f>
        <v>-0.113151511635716</v>
      </c>
    </row>
    <row r="52" customFormat="false" ht="15" hidden="false" customHeight="false" outlineLevel="0" collapsed="false">
      <c r="A52" s="5" t="s">
        <v>34</v>
      </c>
      <c r="B52" s="19" t="n">
        <f aca="false">B47*B51</f>
        <v>-0.565757558178579</v>
      </c>
    </row>
    <row r="53" customFormat="false" ht="15" hidden="false" customHeight="false" outlineLevel="0" collapsed="false">
      <c r="A53" s="8" t="s">
        <v>35</v>
      </c>
      <c r="B53" s="8" t="str">
        <f aca="false">IF(B51&gt;0,"Quote liegt über der fairen Quote laut Modell","Quote liegt unter der fairen Quote laut Modell")</f>
        <v>Quote liegt unter der fairen Quote laut Modell</v>
      </c>
    </row>
    <row r="55" customFormat="false" ht="15" hidden="false" customHeight="false" outlineLevel="0" collapsed="false">
      <c r="A55" s="3" t="s">
        <v>36</v>
      </c>
      <c r="B55" s="4"/>
      <c r="C55" s="4"/>
      <c r="D55" s="4"/>
      <c r="E55" s="4"/>
      <c r="F55" s="4"/>
      <c r="G55" s="4"/>
    </row>
    <row r="56" customFormat="false" ht="15" hidden="false" customHeight="false" outlineLevel="0" collapsed="false">
      <c r="A56" s="5" t="s">
        <v>37</v>
      </c>
      <c r="B56" s="17" t="n">
        <v>10</v>
      </c>
    </row>
    <row r="57" customFormat="false" ht="15" hidden="false" customHeight="false" outlineLevel="0" collapsed="false">
      <c r="A57" s="20" t="s">
        <v>38</v>
      </c>
      <c r="B57" s="20" t="s">
        <v>39</v>
      </c>
      <c r="C57" s="20" t="s">
        <v>40</v>
      </c>
      <c r="D57" s="20" t="s">
        <v>41</v>
      </c>
      <c r="E57" s="20" t="s">
        <v>42</v>
      </c>
      <c r="F57" s="20" t="s">
        <v>43</v>
      </c>
    </row>
    <row r="58" customFormat="false" ht="15" hidden="false" customHeight="false" outlineLevel="0" collapsed="false">
      <c r="A58" s="21" t="s">
        <v>44</v>
      </c>
      <c r="B58" s="6" t="n">
        <v>9</v>
      </c>
      <c r="C58" s="14" t="n">
        <f aca="false">IFERROR(F58/SUM($F$58:$F$61),0)</f>
        <v>0.235596911502673</v>
      </c>
      <c r="D58" s="22" t="n">
        <f aca="false">$B$56*C58</f>
        <v>2.35596911502673</v>
      </c>
      <c r="E58" s="22" t="n">
        <f aca="false">D58*B58</f>
        <v>21.2037220352405</v>
      </c>
      <c r="F58" s="23" t="n">
        <f aca="false">IF(ISNUMBER(B58),1/B58,0)</f>
        <v>0.111111111111111</v>
      </c>
    </row>
    <row r="59" customFormat="false" ht="15" hidden="false" customHeight="false" outlineLevel="0" collapsed="false">
      <c r="A59" s="21" t="s">
        <v>45</v>
      </c>
      <c r="B59" s="6" t="n">
        <v>7</v>
      </c>
      <c r="C59" s="14" t="n">
        <f aca="false">IFERROR(F59/SUM($F$58:$F$61),0)</f>
        <v>0.302910314789151</v>
      </c>
      <c r="D59" s="22" t="n">
        <f aca="false">$B$56*C59</f>
        <v>3.02910314789151</v>
      </c>
      <c r="E59" s="22" t="n">
        <f aca="false">D59*B59</f>
        <v>21.2037220352405</v>
      </c>
      <c r="F59" s="23" t="n">
        <f aca="false">IF(ISNUMBER(B59),1/B59,0)</f>
        <v>0.142857142857143</v>
      </c>
    </row>
    <row r="60" customFormat="false" ht="15" hidden="false" customHeight="false" outlineLevel="0" collapsed="false">
      <c r="A60" s="21" t="s">
        <v>46</v>
      </c>
      <c r="B60" s="6" t="n">
        <v>8.5</v>
      </c>
      <c r="C60" s="14" t="n">
        <f aca="false">IFERROR(F60/SUM($F$58:$F$61),0)</f>
        <v>0.249455553355771</v>
      </c>
      <c r="D60" s="22" t="n">
        <f aca="false">$B$56*C60</f>
        <v>2.49455553355771</v>
      </c>
      <c r="E60" s="22" t="n">
        <f aca="false">D60*B60</f>
        <v>21.2037220352405</v>
      </c>
      <c r="F60" s="23" t="n">
        <f aca="false">IF(ISNUMBER(B60),1/B60,0)</f>
        <v>0.117647058823529</v>
      </c>
    </row>
    <row r="61" customFormat="false" ht="15" hidden="false" customHeight="false" outlineLevel="0" collapsed="false">
      <c r="A61" s="21" t="s">
        <v>47</v>
      </c>
      <c r="B61" s="6" t="n">
        <v>10</v>
      </c>
      <c r="C61" s="14" t="n">
        <f aca="false">IFERROR(F61/SUM($F$58:$F$61),0)</f>
        <v>0.212037220352406</v>
      </c>
      <c r="D61" s="22" t="n">
        <f aca="false">$B$56*C61</f>
        <v>2.12037220352406</v>
      </c>
      <c r="E61" s="22" t="n">
        <f aca="false">D61*B61</f>
        <v>21.2037220352406</v>
      </c>
      <c r="F61" s="23" t="n">
        <f aca="false">IF(ISNUMBER(B61),1/B61,0)</f>
        <v>0.1</v>
      </c>
    </row>
    <row r="62" customFormat="false" ht="15" hidden="false" customHeight="false" outlineLevel="0" collapsed="false">
      <c r="A62" s="8" t="s">
        <v>48</v>
      </c>
      <c r="B62" s="10" t="n">
        <f aca="false">IFERROR(1/SUM(F58:F61),0)</f>
        <v>2.12037220352405</v>
      </c>
    </row>
    <row r="63" customFormat="false" ht="15" hidden="false" customHeight="false" outlineLevel="0" collapsed="false">
      <c r="A63" s="7" t="s">
        <v>49</v>
      </c>
    </row>
    <row r="65" customFormat="false" ht="15" hidden="false" customHeight="false" outlineLevel="0" collapsed="false">
      <c r="A65" s="7" t="s">
        <v>50</v>
      </c>
    </row>
    <row r="66" customFormat="false" ht="15" hidden="false" customHeight="false" outlineLevel="0" collapsed="false">
      <c r="A66" s="7" t="s">
        <v>51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>
    <row r="1" customFormat="false" ht="15" hidden="false" customHeight="false" outlineLevel="0" collapsed="false">
      <c r="A1" s="8" t="s">
        <v>52</v>
      </c>
    </row>
    <row r="2" customFormat="false" ht="15" hidden="false" customHeight="false" outlineLevel="0" collapsed="false">
      <c r="B2" s="8" t="n">
        <v>0</v>
      </c>
      <c r="C2" s="8" t="n">
        <v>1</v>
      </c>
      <c r="D2" s="8" t="n">
        <v>2</v>
      </c>
      <c r="E2" s="8" t="n">
        <v>3</v>
      </c>
      <c r="F2" s="8" t="n">
        <v>4</v>
      </c>
      <c r="G2" s="8" t="n">
        <v>5</v>
      </c>
      <c r="H2" s="8" t="n">
        <v>6</v>
      </c>
      <c r="I2" s="8" t="n">
        <v>7</v>
      </c>
      <c r="J2" s="8" t="n">
        <v>8</v>
      </c>
      <c r="K2" s="8" t="n">
        <v>9</v>
      </c>
      <c r="L2" s="8" t="n">
        <v>10</v>
      </c>
    </row>
    <row r="3" customFormat="false" ht="15" hidden="false" customHeight="false" outlineLevel="0" collapsed="false">
      <c r="A3" s="8" t="n">
        <v>0</v>
      </c>
      <c r="B3" s="24" t="n">
        <f aca="false">POISSON($A3,Rechner!$B$17,0)*POISSON(B$2,Rechner!$B$18,0)</f>
        <v>0.0418712082739194</v>
      </c>
      <c r="C3" s="24" t="n">
        <f aca="false">POISSON($A3,Rechner!$B$17,0)*POISSON(C$2,Rechner!$B$18,0)</f>
        <v>0.0481805684247839</v>
      </c>
      <c r="D3" s="24" t="n">
        <f aca="false">POISSON($A3,Rechner!$B$17,0)*POISSON(D$2,Rechner!$B$18,0)</f>
        <v>0.0277203270389168</v>
      </c>
      <c r="E3" s="24" t="n">
        <f aca="false">POISSON($A3,Rechner!$B$17,0)*POISSON(E$2,Rechner!$B$18,0)</f>
        <v>0.0106324542067078</v>
      </c>
      <c r="F3" s="24" t="n">
        <f aca="false">POISSON($A3,Rechner!$B$17,0)*POISSON(F$2,Rechner!$B$18,0)</f>
        <v>0.00305865121014882</v>
      </c>
      <c r="G3" s="24" t="n">
        <f aca="false">POISSON($A3,Rechner!$B$17,0)*POISSON(G$2,Rechner!$B$18,0)</f>
        <v>0.000703908771650687</v>
      </c>
      <c r="H3" s="24" t="n">
        <f aca="false">POISSON($A3,Rechner!$B$17,0)*POISSON(H$2,Rechner!$B$18,0)</f>
        <v>0.000134996202782324</v>
      </c>
      <c r="I3" s="24" t="n">
        <f aca="false">POISSON($A3,Rechner!$B$17,0)*POISSON(I$2,Rechner!$B$18,0)</f>
        <v>2.21911566217518E-005</v>
      </c>
      <c r="J3" s="24" t="n">
        <f aca="false">POISSON($A3,Rechner!$B$17,0)*POISSON(J$2,Rechner!$B$18,0)</f>
        <v>3.19187869216978E-006</v>
      </c>
      <c r="K3" s="24" t="n">
        <f aca="false">POISSON($A3,Rechner!$B$17,0)*POISSON(K$2,Rechner!$B$18,0)</f>
        <v>4.08094079364173E-007</v>
      </c>
      <c r="L3" s="24" t="n">
        <f aca="false">POISSON($A3,Rechner!$B$17,0)*POISSON(L$2,Rechner!$B$18,0)</f>
        <v>4.69587707761514E-008</v>
      </c>
    </row>
    <row r="4" customFormat="false" ht="15" hidden="false" customHeight="false" outlineLevel="0" collapsed="false">
      <c r="A4" s="8" t="n">
        <v>1</v>
      </c>
      <c r="B4" s="24" t="n">
        <f aca="false">POISSON($A4,Rechner!$B$17,0)*POISSON(B$2,Rechner!$B$18,0)</f>
        <v>0.0846833425764661</v>
      </c>
      <c r="C4" s="24" t="n">
        <f aca="false">POISSON($A4,Rechner!$B$17,0)*POISSON(C$2,Rechner!$B$18,0)</f>
        <v>0.097443846252372</v>
      </c>
      <c r="D4" s="24" t="n">
        <f aca="false">POISSON($A4,Rechner!$B$17,0)*POISSON(D$2,Rechner!$B$18,0)</f>
        <v>0.0560635827753373</v>
      </c>
      <c r="E4" s="24" t="n">
        <f aca="false">POISSON($A4,Rechner!$B$17,0)*POISSON(E$2,Rechner!$B$18,0)</f>
        <v>0.0215038399686225</v>
      </c>
      <c r="F4" s="24" t="n">
        <f aca="false">POISSON($A4,Rechner!$B$17,0)*POISSON(F$2,Rechner!$B$18,0)</f>
        <v>0.00618603615535716</v>
      </c>
      <c r="G4" s="24" t="n">
        <f aca="false">POISSON($A4,Rechner!$B$17,0)*POISSON(G$2,Rechner!$B$18,0)</f>
        <v>0.00142363571794521</v>
      </c>
      <c r="H4" s="24" t="n">
        <f aca="false">POISSON($A4,Rechner!$B$17,0)*POISSON(H$2,Rechner!$B$18,0)</f>
        <v>0.000273026028099081</v>
      </c>
      <c r="I4" s="24" t="n">
        <f aca="false">POISSON($A4,Rechner!$B$17,0)*POISSON(I$2,Rechner!$B$18,0)</f>
        <v>4.48809909203969E-005</v>
      </c>
      <c r="J4" s="24" t="n">
        <f aca="false">POISSON($A4,Rechner!$B$17,0)*POISSON(J$2,Rechner!$B$18,0)</f>
        <v>6.45548499539956E-006</v>
      </c>
      <c r="K4" s="24" t="n">
        <f aca="false">POISSON($A4,Rechner!$B$17,0)*POISSON(K$2,Rechner!$B$18,0)</f>
        <v>8.25358812197204E-007</v>
      </c>
      <c r="L4" s="24" t="n">
        <f aca="false">POISSON($A4,Rechner!$B$17,0)*POISSON(L$2,Rechner!$B$18,0)</f>
        <v>9.49727948281714E-008</v>
      </c>
    </row>
    <row r="5" customFormat="false" ht="15" hidden="false" customHeight="false" outlineLevel="0" collapsed="false">
      <c r="A5" s="8" t="n">
        <v>2</v>
      </c>
      <c r="B5" s="24" t="n">
        <f aca="false">POISSON($A5,Rechner!$B$17,0)*POISSON(B$2,Rechner!$B$18,0)</f>
        <v>0.0856348408076624</v>
      </c>
      <c r="C5" s="24" t="n">
        <f aca="false">POISSON($A5,Rechner!$B$17,0)*POISSON(C$2,Rechner!$B$18,0)</f>
        <v>0.0985387209293649</v>
      </c>
      <c r="D5" s="24" t="n">
        <f aca="false">POISSON($A5,Rechner!$B$17,0)*POISSON(D$2,Rechner!$B$18,0)</f>
        <v>0.0566935106716894</v>
      </c>
      <c r="E5" s="24" t="n">
        <f aca="false">POISSON($A5,Rechner!$B$17,0)*POISSON(E$2,Rechner!$B$18,0)</f>
        <v>0.0217454561480453</v>
      </c>
      <c r="F5" s="24" t="n">
        <f aca="false">POISSON($A5,Rechner!$B$17,0)*POISSON(F$2,Rechner!$B$18,0)</f>
        <v>0.00625554217957466</v>
      </c>
      <c r="G5" s="24" t="n">
        <f aca="false">POISSON($A5,Rechner!$B$17,0)*POISSON(G$2,Rechner!$B$18,0)</f>
        <v>0.00143963162488842</v>
      </c>
      <c r="H5" s="24" t="n">
        <f aca="false">POISSON($A5,Rechner!$B$17,0)*POISSON(H$2,Rechner!$B$18,0)</f>
        <v>0.00027609373627997</v>
      </c>
      <c r="I5" s="24" t="n">
        <f aca="false">POISSON($A5,Rechner!$B$17,0)*POISSON(I$2,Rechner!$B$18,0)</f>
        <v>4.53852717172553E-005</v>
      </c>
      <c r="J5" s="24" t="n">
        <f aca="false">POISSON($A5,Rechner!$B$17,0)*POISSON(J$2,Rechner!$B$18,0)</f>
        <v>6.52801853467371E-006</v>
      </c>
      <c r="K5" s="24" t="n">
        <f aca="false">POISSON($A5,Rechner!$B$17,0)*POISSON(K$2,Rechner!$B$18,0)</f>
        <v>8.34632506716274E-007</v>
      </c>
      <c r="L5" s="24" t="n">
        <f aca="false">POISSON($A5,Rechner!$B$17,0)*POISSON(L$2,Rechner!$B$18,0)</f>
        <v>9.60399048824205E-008</v>
      </c>
    </row>
    <row r="6" customFormat="false" ht="15" hidden="false" customHeight="false" outlineLevel="0" collapsed="false">
      <c r="A6" s="8" t="n">
        <v>3</v>
      </c>
      <c r="B6" s="24" t="n">
        <f aca="false">POISSON($A6,Rechner!$B$17,0)*POISSON(B$2,Rechner!$B$18,0)</f>
        <v>0.0577313533534802</v>
      </c>
      <c r="C6" s="24" t="n">
        <f aca="false">POISSON($A6,Rechner!$B$17,0)*POISSON(C$2,Rechner!$B$18,0)</f>
        <v>0.0664305983793471</v>
      </c>
      <c r="D6" s="24" t="n">
        <f aca="false">POISSON($A6,Rechner!$B$17,0)*POISSON(D$2,Rechner!$B$18,0)</f>
        <v>0.038220344273049</v>
      </c>
      <c r="E6" s="24" t="n">
        <f aca="false">POISSON($A6,Rechner!$B$17,0)*POISSON(E$2,Rechner!$B$18,0)</f>
        <v>0.0146598580773339</v>
      </c>
      <c r="F6" s="24" t="n">
        <f aca="false">POISSON($A6,Rechner!$B$17,0)*POISSON(F$2,Rechner!$B$18,0)</f>
        <v>0.00421721944690427</v>
      </c>
      <c r="G6" s="24" t="n">
        <f aca="false">POISSON($A6,Rechner!$B$17,0)*POISSON(G$2,Rechner!$B$18,0)</f>
        <v>0.000970538174082077</v>
      </c>
      <c r="H6" s="24" t="n">
        <f aca="false">POISSON($A6,Rechner!$B$17,0)*POISSON(H$2,Rechner!$B$18,0)</f>
        <v>0.00018613060872807</v>
      </c>
      <c r="I6" s="24" t="n">
        <f aca="false">POISSON($A6,Rechner!$B$17,0)*POISSON(I$2,Rechner!$B$18,0)</f>
        <v>3.05968123936553E-005</v>
      </c>
      <c r="J6" s="24" t="n">
        <f aca="false">POISSON($A6,Rechner!$B$17,0)*POISSON(J$2,Rechner!$B$18,0)</f>
        <v>4.40091137169014E-006</v>
      </c>
      <c r="K6" s="24" t="n">
        <f aca="false">POISSON($A6,Rechner!$B$17,0)*POISSON(K$2,Rechner!$B$18,0)</f>
        <v>5.62673600033443E-007</v>
      </c>
      <c r="L6" s="24" t="n">
        <f aca="false">POISSON($A6,Rechner!$B$17,0)*POISSON(L$2,Rechner!$B$18,0)</f>
        <v>6.47460032915194E-008</v>
      </c>
    </row>
    <row r="7" customFormat="false" ht="15" hidden="false" customHeight="false" outlineLevel="0" collapsed="false">
      <c r="A7" s="8" t="n">
        <v>4</v>
      </c>
      <c r="B7" s="24" t="n">
        <f aca="false">POISSON($A7,Rechner!$B$17,0)*POISSON(B$2,Rechner!$B$18,0)</f>
        <v>0.0291900101225462</v>
      </c>
      <c r="C7" s="24" t="n">
        <f aca="false">POISSON($A7,Rechner!$B$17,0)*POISSON(C$2,Rechner!$B$18,0)</f>
        <v>0.0335885047985463</v>
      </c>
      <c r="D7" s="24" t="n">
        <f aca="false">POISSON($A7,Rechner!$B$17,0)*POISSON(D$2,Rechner!$B$18,0)</f>
        <v>0.0193248931717664</v>
      </c>
      <c r="E7" s="24" t="n">
        <f aca="false">POISSON($A7,Rechner!$B$17,0)*POISSON(E$2,Rechner!$B$18,0)</f>
        <v>0.00741228779191039</v>
      </c>
      <c r="F7" s="24" t="n">
        <f aca="false">POISSON($A7,Rechner!$B$17,0)*POISSON(F$2,Rechner!$B$18,0)</f>
        <v>0.00213230196753586</v>
      </c>
      <c r="G7" s="24" t="n">
        <f aca="false">POISSON($A7,Rechner!$B$17,0)*POISSON(G$2,Rechner!$B$18,0)</f>
        <v>0.000490721548693185</v>
      </c>
      <c r="H7" s="24" t="n">
        <f aca="false">POISSON($A7,Rechner!$B$17,0)*POISSON(H$2,Rechner!$B$18,0)</f>
        <v>9.41109819411588E-005</v>
      </c>
      <c r="I7" s="24" t="n">
        <f aca="false">POISSON($A7,Rechner!$B$17,0)*POISSON(I$2,Rechner!$B$18,0)</f>
        <v>1.54702984012864E-005</v>
      </c>
      <c r="J7" s="24" t="n">
        <f aca="false">POISSON($A7,Rechner!$B$17,0)*POISSON(J$2,Rechner!$B$18,0)</f>
        <v>2.22517990703434E-006</v>
      </c>
      <c r="K7" s="24" t="n">
        <f aca="false">POISSON($A7,Rechner!$B$17,0)*POISSON(K$2,Rechner!$B$18,0)</f>
        <v>2.84497887657359E-007</v>
      </c>
      <c r="L7" s="24" t="n">
        <f aca="false">POISSON($A7,Rechner!$B$17,0)*POISSON(L$2,Rechner!$B$18,0)</f>
        <v>3.27367432372851E-008</v>
      </c>
    </row>
    <row r="8" customFormat="false" ht="15" hidden="false" customHeight="false" outlineLevel="0" collapsed="false">
      <c r="A8" s="8" t="n">
        <v>5</v>
      </c>
      <c r="B8" s="24" t="n">
        <f aca="false">POISSON($A8,Rechner!$B$17,0)*POISSON(B$2,Rechner!$B$18,0)</f>
        <v>0.011807195105749</v>
      </c>
      <c r="C8" s="24" t="n">
        <f aca="false">POISSON($A8,Rechner!$B$17,0)*POISSON(C$2,Rechner!$B$18,0)</f>
        <v>0.0135863614915468</v>
      </c>
      <c r="D8" s="24" t="n">
        <f aca="false">POISSON($A8,Rechner!$B$17,0)*POISSON(D$2,Rechner!$B$18,0)</f>
        <v>0.00781681072116392</v>
      </c>
      <c r="E8" s="24" t="n">
        <f aca="false">POISSON($A8,Rechner!$B$17,0)*POISSON(E$2,Rechner!$B$18,0)</f>
        <v>0.0029982287697615</v>
      </c>
      <c r="F8" s="24" t="n">
        <f aca="false">POISSON($A8,Rechner!$B$17,0)*POISSON(F$2,Rechner!$B$18,0)</f>
        <v>0.00086250416664372</v>
      </c>
      <c r="G8" s="24" t="n">
        <f aca="false">POISSON($A8,Rechner!$B$17,0)*POISSON(G$2,Rechner!$B$18,0)</f>
        <v>0.00019849410958376</v>
      </c>
      <c r="H8" s="24" t="n">
        <f aca="false">POISSON($A8,Rechner!$B$17,0)*POISSON(H$2,Rechner!$B$18,0)</f>
        <v>3.8067363481817E-005</v>
      </c>
      <c r="I8" s="24" t="n">
        <f aca="false">POISSON($A8,Rechner!$B$17,0)*POISSON(I$2,Rechner!$B$18,0)</f>
        <v>6.25764879153157E-006</v>
      </c>
      <c r="J8" s="24" t="n">
        <f aca="false">POISSON($A8,Rechner!$B$17,0)*POISSON(J$2,Rechner!$B$18,0)</f>
        <v>9.00072771384677E-007</v>
      </c>
      <c r="K8" s="24" t="n">
        <f aca="false">POISSON($A8,Rechner!$B$17,0)*POISSON(K$2,Rechner!$B$18,0)</f>
        <v>1.15077797254662E-007</v>
      </c>
      <c r="L8" s="24" t="n">
        <f aca="false">POISSON($A8,Rechner!$B$17,0)*POISSON(L$2,Rechner!$B$18,0)</f>
        <v>1.3241828725194E-008</v>
      </c>
    </row>
    <row r="9" customFormat="false" ht="15" hidden="false" customHeight="false" outlineLevel="0" collapsed="false">
      <c r="A9" s="8" t="n">
        <v>6</v>
      </c>
      <c r="B9" s="24" t="n">
        <f aca="false">POISSON($A9,Rechner!$B$17,0)*POISSON(B$2,Rechner!$B$18,0)</f>
        <v>0.00397995340643226</v>
      </c>
      <c r="C9" s="24" t="n">
        <f aca="false">POISSON($A9,Rechner!$B$17,0)*POISSON(C$2,Rechner!$B$18,0)</f>
        <v>0.00457967241288095</v>
      </c>
      <c r="D9" s="24" t="n">
        <f aca="false">POISSON($A9,Rechner!$B$17,0)*POISSON(D$2,Rechner!$B$18,0)</f>
        <v>0.00263488001836986</v>
      </c>
      <c r="E9" s="24" t="n">
        <f aca="false">POISSON($A9,Rechner!$B$17,0)*POISSON(E$2,Rechner!$B$18,0)</f>
        <v>0.00101063891115556</v>
      </c>
      <c r="F9" s="24" t="n">
        <f aca="false">POISSON($A9,Rechner!$B$17,0)*POISSON(F$2,Rechner!$B$18,0)</f>
        <v>0.000290731741565299</v>
      </c>
      <c r="G9" s="24" t="n">
        <f aca="false">POISSON($A9,Rechner!$B$17,0)*POISSON(G$2,Rechner!$B$18,0)</f>
        <v>6.69081268259866E-005</v>
      </c>
      <c r="H9" s="24" t="n">
        <f aca="false">POISSON($A9,Rechner!$B$17,0)*POISSON(H$2,Rechner!$B$18,0)</f>
        <v>1.28316955556687E-005</v>
      </c>
      <c r="I9" s="24" t="n">
        <f aca="false">POISSON($A9,Rechner!$B$17,0)*POISSON(I$2,Rechner!$B$18,0)</f>
        <v>2.10931981737019E-006</v>
      </c>
      <c r="J9" s="24" t="n">
        <f aca="false">POISSON($A9,Rechner!$B$17,0)*POISSON(J$2,Rechner!$B$18,0)</f>
        <v>3.03395316197082E-007</v>
      </c>
      <c r="K9" s="24" t="n">
        <f aca="false">POISSON($A9,Rechner!$B$17,0)*POISSON(K$2,Rechner!$B$18,0)</f>
        <v>3.87902687375265E-008</v>
      </c>
      <c r="L9" s="24" t="n">
        <f aca="false">POISSON($A9,Rechner!$B$17,0)*POISSON(L$2,Rechner!$B$18,0)</f>
        <v>4.4635377725373E-009</v>
      </c>
    </row>
    <row r="10" customFormat="false" ht="15" hidden="false" customHeight="false" outlineLevel="0" collapsed="false">
      <c r="A10" s="8" t="n">
        <v>7</v>
      </c>
      <c r="B10" s="24" t="n">
        <f aca="false">POISSON($A10,Rechner!$B$17,0)*POISSON(B$2,Rechner!$B$18,0)</f>
        <v>0.00114990628115218</v>
      </c>
      <c r="C10" s="24" t="n">
        <f aca="false">POISSON($A10,Rechner!$B$17,0)*POISSON(C$2,Rechner!$B$18,0)</f>
        <v>0.00132317983036689</v>
      </c>
      <c r="D10" s="24" t="n">
        <f aca="false">POISSON($A10,Rechner!$B$17,0)*POISSON(D$2,Rechner!$B$18,0)</f>
        <v>0.000761281546238483</v>
      </c>
      <c r="E10" s="24" t="n">
        <f aca="false">POISSON($A10,Rechner!$B$17,0)*POISSON(E$2,Rechner!$B$18,0)</f>
        <v>0.000291998401296953</v>
      </c>
      <c r="F10" s="24" t="n">
        <f aca="false">POISSON($A10,Rechner!$B$17,0)*POISSON(F$2,Rechner!$B$18,0)</f>
        <v>8.39995400991233E-005</v>
      </c>
      <c r="G10" s="24" t="n">
        <f aca="false">POISSON($A10,Rechner!$B$17,0)*POISSON(G$2,Rechner!$B$18,0)</f>
        <v>1.93314010091133E-005</v>
      </c>
      <c r="H10" s="24" t="n">
        <f aca="false">POISSON($A10,Rechner!$B$17,0)*POISSON(H$2,Rechner!$B$18,0)</f>
        <v>3.7073919743505E-006</v>
      </c>
      <c r="I10" s="24" t="n">
        <f aca="false">POISSON($A10,Rechner!$B$17,0)*POISSON(I$2,Rechner!$B$18,0)</f>
        <v>6.09434297153507E-007</v>
      </c>
      <c r="J10" s="24" t="n">
        <f aca="false">POISSON($A10,Rechner!$B$17,0)*POISSON(J$2,Rechner!$B$18,0)</f>
        <v>8.76583578097509E-008</v>
      </c>
      <c r="K10" s="24" t="n">
        <f aca="false">POISSON($A10,Rechner!$B$17,0)*POISSON(K$2,Rechner!$B$18,0)</f>
        <v>1.12074612724796E-008</v>
      </c>
      <c r="L10" s="24" t="n">
        <f aca="false">POISSON($A10,Rechner!$B$17,0)*POISSON(L$2,Rechner!$B$18,0)</f>
        <v>1.28962568066888E-009</v>
      </c>
    </row>
    <row r="11" customFormat="false" ht="15" hidden="false" customHeight="false" outlineLevel="0" collapsed="false">
      <c r="A11" s="8" t="n">
        <v>8</v>
      </c>
      <c r="B11" s="24" t="n">
        <f aca="false">POISSON($A11,Rechner!$B$17,0)*POISSON(B$2,Rechner!$B$18,0)</f>
        <v>0.000290706644111505</v>
      </c>
      <c r="C11" s="24" t="n">
        <f aca="false">POISSON($A11,Rechner!$B$17,0)*POISSON(C$2,Rechner!$B$18,0)</f>
        <v>0.000334511754868033</v>
      </c>
      <c r="D11" s="24" t="n">
        <f aca="false">POISSON($A11,Rechner!$B$17,0)*POISSON(D$2,Rechner!$B$18,0)</f>
        <v>0.00019245881786928</v>
      </c>
      <c r="E11" s="24" t="n">
        <f aca="false">POISSON($A11,Rechner!$B$17,0)*POISSON(E$2,Rechner!$B$18,0)</f>
        <v>7.38198205526004E-005</v>
      </c>
      <c r="F11" s="24" t="n">
        <f aca="false">POISSON($A11,Rechner!$B$17,0)*POISSON(F$2,Rechner!$B$18,0)</f>
        <v>2.12358387891042E-005</v>
      </c>
      <c r="G11" s="24" t="n">
        <f aca="false">POISSON($A11,Rechner!$B$17,0)*POISSON(G$2,Rechner!$B$18,0)</f>
        <v>4.88715194050617E-006</v>
      </c>
      <c r="H11" s="24" t="n">
        <f aca="false">POISSON($A11,Rechner!$B$17,0)*POISSON(H$2,Rechner!$B$18,0)</f>
        <v>9.37262015987485E-007</v>
      </c>
      <c r="I11" s="24" t="n">
        <f aca="false">POISSON($A11,Rechner!$B$17,0)*POISSON(I$2,Rechner!$B$18,0)</f>
        <v>1.54070468381504E-007</v>
      </c>
      <c r="J11" s="24" t="n">
        <f aca="false">POISSON($A11,Rechner!$B$17,0)*POISSON(J$2,Rechner!$B$18,0)</f>
        <v>2.21608207945999E-008</v>
      </c>
      <c r="K11" s="24" t="n">
        <f aca="false">POISSON($A11,Rechner!$B$17,0)*POISSON(K$2,Rechner!$B$18,0)</f>
        <v>2.83334695090776E-009</v>
      </c>
      <c r="L11" s="24" t="n">
        <f aca="false">POISSON($A11,Rechner!$B$17,0)*POISSON(L$2,Rechner!$B$18,0)</f>
        <v>3.26028964214043E-010</v>
      </c>
    </row>
    <row r="12" customFormat="false" ht="15" hidden="false" customHeight="false" outlineLevel="0" collapsed="false">
      <c r="A12" s="8" t="n">
        <v>9</v>
      </c>
      <c r="B12" s="24" t="n">
        <f aca="false">POISSON($A12,Rechner!$B$17,0)*POISSON(B$2,Rechner!$B$18,0)</f>
        <v>6.53273357553944E-005</v>
      </c>
      <c r="C12" s="24" t="n">
        <f aca="false">POISSON($A12,Rechner!$B$17,0)*POISSON(C$2,Rechner!$B$18,0)</f>
        <v>7.5171180869221E-005</v>
      </c>
      <c r="D12" s="24" t="n">
        <f aca="false">POISSON($A12,Rechner!$B$17,0)*POISSON(D$2,Rechner!$B$18,0)</f>
        <v>4.32491725548943E-005</v>
      </c>
      <c r="E12" s="24" t="n">
        <f aca="false">POISSON($A12,Rechner!$B$17,0)*POISSON(E$2,Rechner!$B$18,0)</f>
        <v>1.65887237196855E-005</v>
      </c>
      <c r="F12" s="24" t="n">
        <f aca="false">POISSON($A12,Rechner!$B$17,0)*POISSON(F$2,Rechner!$B$18,0)</f>
        <v>4.77209860429308E-006</v>
      </c>
      <c r="G12" s="24" t="n">
        <f aca="false">POISSON($A12,Rechner!$B$17,0)*POISSON(G$2,Rechner!$B$18,0)</f>
        <v>1.09823639112498E-006</v>
      </c>
      <c r="H12" s="24" t="n">
        <f aca="false">POISSON($A12,Rechner!$B$17,0)*POISSON(H$2,Rechner!$B$18,0)</f>
        <v>2.10620677749997E-007</v>
      </c>
      <c r="I12" s="24" t="n">
        <f aca="false">POISSON($A12,Rechner!$B$17,0)*POISSON(I$2,Rechner!$B$18,0)</f>
        <v>3.4622577164383E-008</v>
      </c>
      <c r="J12" s="24" t="n">
        <f aca="false">POISSON($A12,Rechner!$B$17,0)*POISSON(J$2,Rechner!$B$18,0)</f>
        <v>4.97995972912358E-009</v>
      </c>
      <c r="K12" s="24" t="n">
        <f aca="false">POISSON($A12,Rechner!$B$17,0)*POISSON(K$2,Rechner!$B$18,0)</f>
        <v>6.36707179979271E-010</v>
      </c>
      <c r="L12" s="24" t="n">
        <f aca="false">POISSON($A12,Rechner!$B$17,0)*POISSON(L$2,Rechner!$B$18,0)</f>
        <v>7.32649357784367E-011</v>
      </c>
    </row>
    <row r="13" customFormat="false" ht="15" hidden="false" customHeight="false" outlineLevel="0" collapsed="false">
      <c r="A13" s="8" t="n">
        <v>10</v>
      </c>
      <c r="B13" s="24" t="n">
        <f aca="false">POISSON($A13,Rechner!$B$17,0)*POISSON(B$2,Rechner!$B$18,0)</f>
        <v>1.32122701527764E-005</v>
      </c>
      <c r="C13" s="24" t="n">
        <f aca="false">POISSON($A13,Rechner!$B$17,0)*POISSON(C$2,Rechner!$B$18,0)</f>
        <v>1.52031601757975E-005</v>
      </c>
      <c r="D13" s="24" t="n">
        <f aca="false">POISSON($A13,Rechner!$B$17,0)*POISSON(D$2,Rechner!$B$18,0)</f>
        <v>8.74702366278761E-006</v>
      </c>
      <c r="E13" s="24" t="n">
        <f aca="false">POISSON($A13,Rechner!$B$17,0)*POISSON(E$2,Rechner!$B$18,0)</f>
        <v>3.35502277476785E-006</v>
      </c>
      <c r="F13" s="24" t="n">
        <f aca="false">POISSON($A13,Rechner!$B$17,0)*POISSON(F$2,Rechner!$B$18,0)</f>
        <v>9.65143537946915E-007</v>
      </c>
      <c r="G13" s="24" t="n">
        <f aca="false">POISSON($A13,Rechner!$B$17,0)*POISSON(G$2,Rechner!$B$18,0)</f>
        <v>2.22115225171345E-007</v>
      </c>
      <c r="H13" s="24" t="n">
        <f aca="false">POISSON($A13,Rechner!$B$17,0)*POISSON(H$2,Rechner!$B$18,0)</f>
        <v>4.25974404438196E-008</v>
      </c>
      <c r="I13" s="24" t="n">
        <f aca="false">POISSON($A13,Rechner!$B$17,0)*POISSON(I$2,Rechner!$B$18,0)</f>
        <v>7.00231897706623E-009</v>
      </c>
      <c r="J13" s="24" t="n">
        <f aca="false">POISSON($A13,Rechner!$B$17,0)*POISSON(J$2,Rechner!$B$18,0)</f>
        <v>1.00718286656432E-009</v>
      </c>
      <c r="K13" s="24" t="n">
        <f aca="false">POISSON($A13,Rechner!$B$17,0)*POISSON(K$2,Rechner!$B$18,0)</f>
        <v>1.28772238647493E-010</v>
      </c>
      <c r="L13" s="24" t="n">
        <f aca="false">POISSON($A13,Rechner!$B$17,0)*POISSON(L$2,Rechner!$B$18,0)</f>
        <v>1.48176274608074E-011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</cols>
  <sheetData>
    <row r="1" customFormat="false" ht="15" hidden="false" customHeight="false" outlineLevel="0" collapsed="false">
      <c r="A1" s="25" t="s">
        <v>53</v>
      </c>
    </row>
    <row r="2" customFormat="false" ht="15" hidden="false" customHeight="false" outlineLevel="0" collapsed="false">
      <c r="A2" s="7" t="s">
        <v>54</v>
      </c>
    </row>
    <row r="4" customFormat="false" ht="15" hidden="false" customHeight="false" outlineLevel="0" collapsed="false">
      <c r="A4" s="20" t="s">
        <v>55</v>
      </c>
      <c r="B4" s="20" t="s">
        <v>56</v>
      </c>
      <c r="C4" s="20" t="s">
        <v>40</v>
      </c>
    </row>
    <row r="5" customFormat="false" ht="15" hidden="false" customHeight="false" outlineLevel="0" collapsed="false">
      <c r="A5" s="5" t="s">
        <v>45</v>
      </c>
      <c r="B5" s="5" t="n">
        <v>34</v>
      </c>
      <c r="C5" s="14" t="n">
        <f aca="false">B5/SUM($B$5:$B$38)</f>
        <v>0.111111111111111</v>
      </c>
    </row>
    <row r="6" customFormat="false" ht="15" hidden="false" customHeight="false" outlineLevel="0" collapsed="false">
      <c r="A6" s="5" t="s">
        <v>44</v>
      </c>
      <c r="B6" s="5" t="n">
        <v>26</v>
      </c>
      <c r="C6" s="14" t="n">
        <f aca="false">B6/SUM($B$5:$B$38)</f>
        <v>0.0849673202614379</v>
      </c>
    </row>
    <row r="7" customFormat="false" ht="15" hidden="false" customHeight="false" outlineLevel="0" collapsed="false">
      <c r="A7" s="5" t="s">
        <v>46</v>
      </c>
      <c r="B7" s="5" t="n">
        <v>22</v>
      </c>
      <c r="C7" s="14" t="n">
        <f aca="false">B7/SUM($B$5:$B$38)</f>
        <v>0.0718954248366013</v>
      </c>
    </row>
    <row r="8" customFormat="false" ht="15" hidden="false" customHeight="false" outlineLevel="0" collapsed="false">
      <c r="A8" s="5" t="s">
        <v>57</v>
      </c>
      <c r="B8" s="5" t="n">
        <v>22</v>
      </c>
      <c r="C8" s="14" t="n">
        <f aca="false">B8/SUM($B$5:$B$38)</f>
        <v>0.0718954248366013</v>
      </c>
    </row>
    <row r="9" customFormat="false" ht="15" hidden="false" customHeight="false" outlineLevel="0" collapsed="false">
      <c r="A9" s="5" t="s">
        <v>58</v>
      </c>
      <c r="B9" s="5" t="n">
        <v>21</v>
      </c>
      <c r="C9" s="14" t="n">
        <f aca="false">B9/SUM($B$5:$B$38)</f>
        <v>0.0686274509803922</v>
      </c>
    </row>
    <row r="10" customFormat="false" ht="15" hidden="false" customHeight="false" outlineLevel="0" collapsed="false">
      <c r="A10" s="5" t="s">
        <v>47</v>
      </c>
      <c r="B10" s="5" t="n">
        <v>18</v>
      </c>
      <c r="C10" s="14" t="n">
        <f aca="false">B10/SUM($B$5:$B$38)</f>
        <v>0.0588235294117647</v>
      </c>
    </row>
    <row r="11" customFormat="false" ht="15" hidden="false" customHeight="false" outlineLevel="0" collapsed="false">
      <c r="A11" s="5" t="s">
        <v>59</v>
      </c>
      <c r="B11" s="5" t="n">
        <v>17</v>
      </c>
      <c r="C11" s="14" t="n">
        <f aca="false">B11/SUM($B$5:$B$38)</f>
        <v>0.0555555555555556</v>
      </c>
    </row>
    <row r="12" customFormat="false" ht="15" hidden="false" customHeight="false" outlineLevel="0" collapsed="false">
      <c r="A12" s="5" t="s">
        <v>60</v>
      </c>
      <c r="B12" s="5" t="n">
        <v>16</v>
      </c>
      <c r="C12" s="14" t="n">
        <f aca="false">B12/SUM($B$5:$B$38)</f>
        <v>0.0522875816993464</v>
      </c>
    </row>
    <row r="13" customFormat="false" ht="15" hidden="false" customHeight="false" outlineLevel="0" collapsed="false">
      <c r="A13" s="5" t="s">
        <v>61</v>
      </c>
      <c r="B13" s="5" t="n">
        <v>14</v>
      </c>
      <c r="C13" s="14" t="n">
        <f aca="false">B13/SUM($B$5:$B$38)</f>
        <v>0.0457516339869281</v>
      </c>
    </row>
    <row r="14" customFormat="false" ht="15" hidden="false" customHeight="false" outlineLevel="0" collapsed="false">
      <c r="A14" s="5" t="s">
        <v>62</v>
      </c>
      <c r="B14" s="5" t="n">
        <v>12</v>
      </c>
      <c r="C14" s="14" t="n">
        <f aca="false">B14/SUM($B$5:$B$38)</f>
        <v>0.0392156862745098</v>
      </c>
    </row>
    <row r="15" customFormat="false" ht="15" hidden="false" customHeight="false" outlineLevel="0" collapsed="false">
      <c r="A15" s="5" t="s">
        <v>63</v>
      </c>
      <c r="B15" s="5" t="n">
        <v>12</v>
      </c>
      <c r="C15" s="14" t="n">
        <f aca="false">B15/SUM($B$5:$B$38)</f>
        <v>0.0392156862745098</v>
      </c>
    </row>
    <row r="16" customFormat="false" ht="15" hidden="false" customHeight="false" outlineLevel="0" collapsed="false">
      <c r="A16" s="5" t="s">
        <v>64</v>
      </c>
      <c r="B16" s="5" t="n">
        <v>12</v>
      </c>
      <c r="C16" s="14" t="n">
        <f aca="false">B16/SUM($B$5:$B$38)</f>
        <v>0.0392156862745098</v>
      </c>
    </row>
    <row r="17" customFormat="false" ht="15" hidden="false" customHeight="false" outlineLevel="0" collapsed="false">
      <c r="A17" s="5" t="s">
        <v>65</v>
      </c>
      <c r="B17" s="5" t="n">
        <v>10</v>
      </c>
      <c r="C17" s="14" t="n">
        <f aca="false">B17/SUM($B$5:$B$38)</f>
        <v>0.0326797385620915</v>
      </c>
    </row>
    <row r="18" customFormat="false" ht="15" hidden="false" customHeight="false" outlineLevel="0" collapsed="false">
      <c r="A18" s="5" t="s">
        <v>66</v>
      </c>
      <c r="B18" s="5" t="n">
        <v>10</v>
      </c>
      <c r="C18" s="14" t="n">
        <f aca="false">B18/SUM($B$5:$B$38)</f>
        <v>0.0326797385620915</v>
      </c>
    </row>
    <row r="19" customFormat="false" ht="15" hidden="false" customHeight="false" outlineLevel="0" collapsed="false">
      <c r="A19" s="5" t="s">
        <v>67</v>
      </c>
      <c r="B19" s="5" t="n">
        <v>9</v>
      </c>
      <c r="C19" s="14" t="n">
        <f aca="false">B19/SUM($B$5:$B$38)</f>
        <v>0.0294117647058824</v>
      </c>
    </row>
    <row r="20" customFormat="false" ht="15" hidden="false" customHeight="false" outlineLevel="0" collapsed="false">
      <c r="A20" s="5" t="s">
        <v>68</v>
      </c>
      <c r="B20" s="5" t="n">
        <v>7</v>
      </c>
      <c r="C20" s="14" t="n">
        <f aca="false">B20/SUM($B$5:$B$38)</f>
        <v>0.0228758169934641</v>
      </c>
    </row>
    <row r="21" customFormat="false" ht="15" hidden="false" customHeight="false" outlineLevel="0" collapsed="false">
      <c r="A21" s="5" t="s">
        <v>69</v>
      </c>
      <c r="B21" s="5" t="n">
        <v>6</v>
      </c>
      <c r="C21" s="14" t="n">
        <f aca="false">B21/SUM($B$5:$B$38)</f>
        <v>0.0196078431372549</v>
      </c>
    </row>
    <row r="22" customFormat="false" ht="15" hidden="false" customHeight="false" outlineLevel="0" collapsed="false">
      <c r="A22" s="5" t="s">
        <v>70</v>
      </c>
      <c r="B22" s="5" t="n">
        <v>5</v>
      </c>
      <c r="C22" s="14" t="n">
        <f aca="false">B22/SUM($B$5:$B$38)</f>
        <v>0.0163398692810458</v>
      </c>
    </row>
    <row r="23" customFormat="false" ht="15" hidden="false" customHeight="false" outlineLevel="0" collapsed="false">
      <c r="A23" s="5" t="s">
        <v>71</v>
      </c>
      <c r="B23" s="5" t="n">
        <v>5</v>
      </c>
      <c r="C23" s="14" t="n">
        <f aca="false">B23/SUM($B$5:$B$38)</f>
        <v>0.0163398692810458</v>
      </c>
    </row>
    <row r="24" customFormat="false" ht="15" hidden="false" customHeight="false" outlineLevel="0" collapsed="false">
      <c r="A24" s="5" t="s">
        <v>72</v>
      </c>
      <c r="B24" s="5" t="n">
        <v>4</v>
      </c>
      <c r="C24" s="14" t="n">
        <f aca="false">B24/SUM($B$5:$B$38)</f>
        <v>0.0130718954248366</v>
      </c>
    </row>
    <row r="25" customFormat="false" ht="15" hidden="false" customHeight="false" outlineLevel="0" collapsed="false">
      <c r="A25" s="5" t="s">
        <v>73</v>
      </c>
      <c r="B25" s="5" t="n">
        <v>4</v>
      </c>
      <c r="C25" s="14" t="n">
        <f aca="false">B25/SUM($B$5:$B$38)</f>
        <v>0.0130718954248366</v>
      </c>
    </row>
    <row r="26" customFormat="false" ht="15" hidden="false" customHeight="false" outlineLevel="0" collapsed="false">
      <c r="A26" s="5" t="s">
        <v>74</v>
      </c>
      <c r="B26" s="5" t="n">
        <v>3</v>
      </c>
      <c r="C26" s="14" t="n">
        <f aca="false">B26/SUM($B$5:$B$38)</f>
        <v>0.00980392156862745</v>
      </c>
    </row>
    <row r="27" customFormat="false" ht="15" hidden="false" customHeight="false" outlineLevel="0" collapsed="false">
      <c r="A27" s="5" t="s">
        <v>75</v>
      </c>
      <c r="B27" s="5" t="n">
        <v>3</v>
      </c>
      <c r="C27" s="14" t="n">
        <f aca="false">B27/SUM($B$5:$B$38)</f>
        <v>0.00980392156862745</v>
      </c>
    </row>
    <row r="28" customFormat="false" ht="15" hidden="false" customHeight="false" outlineLevel="0" collapsed="false">
      <c r="A28" s="5" t="s">
        <v>76</v>
      </c>
      <c r="B28" s="5" t="n">
        <v>2</v>
      </c>
      <c r="C28" s="14" t="n">
        <f aca="false">B28/SUM($B$5:$B$38)</f>
        <v>0.0065359477124183</v>
      </c>
    </row>
    <row r="29" customFormat="false" ht="15" hidden="false" customHeight="false" outlineLevel="0" collapsed="false">
      <c r="A29" s="5" t="s">
        <v>77</v>
      </c>
      <c r="B29" s="5" t="n">
        <v>2</v>
      </c>
      <c r="C29" s="14" t="n">
        <f aca="false">B29/SUM($B$5:$B$38)</f>
        <v>0.0065359477124183</v>
      </c>
    </row>
    <row r="30" customFormat="false" ht="15" hidden="false" customHeight="false" outlineLevel="0" collapsed="false">
      <c r="A30" s="5" t="s">
        <v>78</v>
      </c>
      <c r="B30" s="5" t="n">
        <v>2</v>
      </c>
      <c r="C30" s="14" t="n">
        <f aca="false">B30/SUM($B$5:$B$38)</f>
        <v>0.0065359477124183</v>
      </c>
    </row>
    <row r="31" customFormat="false" ht="15" hidden="false" customHeight="false" outlineLevel="0" collapsed="false">
      <c r="A31" s="5" t="s">
        <v>79</v>
      </c>
      <c r="B31" s="5" t="n">
        <v>1</v>
      </c>
      <c r="C31" s="14" t="n">
        <f aca="false">B31/SUM($B$5:$B$38)</f>
        <v>0.00326797385620915</v>
      </c>
    </row>
    <row r="32" customFormat="false" ht="15" hidden="false" customHeight="false" outlineLevel="0" collapsed="false">
      <c r="A32" s="5" t="s">
        <v>80</v>
      </c>
      <c r="B32" s="5" t="n">
        <v>1</v>
      </c>
      <c r="C32" s="14" t="n">
        <f aca="false">B32/SUM($B$5:$B$38)</f>
        <v>0.00326797385620915</v>
      </c>
    </row>
    <row r="33" customFormat="false" ht="15" hidden="false" customHeight="false" outlineLevel="0" collapsed="false">
      <c r="A33" s="5" t="s">
        <v>81</v>
      </c>
      <c r="B33" s="5" t="n">
        <v>1</v>
      </c>
      <c r="C33" s="14" t="n">
        <f aca="false">B33/SUM($B$5:$B$38)</f>
        <v>0.00326797385620915</v>
      </c>
    </row>
    <row r="34" customFormat="false" ht="15" hidden="false" customHeight="false" outlineLevel="0" collapsed="false">
      <c r="A34" s="5" t="s">
        <v>82</v>
      </c>
      <c r="B34" s="5" t="n">
        <v>1</v>
      </c>
      <c r="C34" s="14" t="n">
        <f aca="false">B34/SUM($B$5:$B$38)</f>
        <v>0.00326797385620915</v>
      </c>
    </row>
    <row r="35" customFormat="false" ht="15" hidden="false" customHeight="false" outlineLevel="0" collapsed="false">
      <c r="A35" s="5" t="s">
        <v>83</v>
      </c>
      <c r="B35" s="5" t="n">
        <v>1</v>
      </c>
      <c r="C35" s="14" t="n">
        <f aca="false">B35/SUM($B$5:$B$38)</f>
        <v>0.00326797385620915</v>
      </c>
    </row>
    <row r="36" customFormat="false" ht="15" hidden="false" customHeight="false" outlineLevel="0" collapsed="false">
      <c r="A36" s="5" t="s">
        <v>84</v>
      </c>
      <c r="B36" s="5" t="n">
        <v>1</v>
      </c>
      <c r="C36" s="14" t="n">
        <f aca="false">B36/SUM($B$5:$B$38)</f>
        <v>0.00326797385620915</v>
      </c>
    </row>
    <row r="37" customFormat="false" ht="15" hidden="false" customHeight="false" outlineLevel="0" collapsed="false">
      <c r="A37" s="5" t="s">
        <v>85</v>
      </c>
      <c r="B37" s="5" t="n">
        <v>1</v>
      </c>
      <c r="C37" s="14" t="n">
        <f aca="false">B37/SUM($B$5:$B$38)</f>
        <v>0.00326797385620915</v>
      </c>
    </row>
    <row r="38" customFormat="false" ht="15" hidden="false" customHeight="false" outlineLevel="0" collapsed="false">
      <c r="A38" s="5" t="s">
        <v>86</v>
      </c>
      <c r="B38" s="5" t="n">
        <v>1</v>
      </c>
      <c r="C38" s="14" t="n">
        <f aca="false">B38/SUM($B$5:$B$38)</f>
        <v>0.00326797385620915</v>
      </c>
    </row>
    <row r="40" customFormat="false" ht="15" hidden="false" customHeight="false" outlineLevel="0" collapsed="false">
      <c r="A40" s="0" t="s">
        <v>87</v>
      </c>
      <c r="B40" s="0" t="n">
        <f aca="false">SUM(B5:B38)</f>
        <v>306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2026-10-17T20:47:04Z</dcterms:created>
  <dc:creator>openpyxl</dc:creator>
  <dc:description/>
  <dc:language>en-US</dc:language>
  <cp:lastModifiedBy/>
  <dcterms:modified xsi:type="dcterms:W3CDTF">2026-10-17T20:47:04Z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